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Data" sheetId="1" r:id="rId4"/>
    <sheet state="visible" name="Data Vizz" sheetId="2" r:id="rId5"/>
    <sheet state="visible" name=" informace" sheetId="3" r:id="rId6"/>
  </sheets>
  <definedNames/>
  <calcPr/>
  <extLst>
    <ext uri="GoogleSheetsCustomDataVersion2">
      <go:sheetsCustomData xmlns:go="http://customooxmlschemas.google.com/" r:id="rId7" roundtripDataChecksum="zkZaAV7IFeyRCzXOBcYVGsuUbv3VD4Zcd2OM4KTfynI="/>
    </ext>
  </extLst>
</workbook>
</file>

<file path=xl/sharedStrings.xml><?xml version="1.0" encoding="utf-8"?>
<sst xmlns="http://schemas.openxmlformats.org/spreadsheetml/2006/main" count="55" uniqueCount="27">
  <si>
    <t>Ukazatel</t>
  </si>
  <si>
    <t xml:space="preserve">Poměr přínosů a nákladů_pesimistický </t>
  </si>
  <si>
    <t>Poměr přínosů a nákladů_základní</t>
  </si>
  <si>
    <t>Poměr přínosů a nákladů_optimistický</t>
  </si>
  <si>
    <t>Pesimistický</t>
  </si>
  <si>
    <t>Optimistický</t>
  </si>
  <si>
    <t xml:space="preserve"> Účinek</t>
  </si>
  <si>
    <t>Náklady na hospitalizaci</t>
  </si>
  <si>
    <t>Míra úmrtnosti</t>
  </si>
  <si>
    <t>Hodnota statistického roku života</t>
  </si>
  <si>
    <t>Účinnost</t>
  </si>
  <si>
    <t>Cena vakcíny</t>
  </si>
  <si>
    <t>Hodnota statistického roku života (VSLY): Metoda přiřazuje peněžní hodnotu jednomu roku lidského života podle toho, kolik je společnost ochotna zaplatit za jeho záchranu.</t>
  </si>
  <si>
    <t>Scénář</t>
  </si>
  <si>
    <t>Hodnota</t>
  </si>
  <si>
    <t xml:space="preserve">Rozdíl </t>
  </si>
  <si>
    <t>Rozdíl (text)</t>
  </si>
  <si>
    <t>Hodnota (text)</t>
  </si>
  <si>
    <t>Pesimistický BCR</t>
  </si>
  <si>
    <t>Optimistický BCR</t>
  </si>
  <si>
    <t>Výchozí BCR</t>
  </si>
  <si>
    <t xml:space="preserve"> Výklad</t>
  </si>
  <si>
    <t xml:space="preserve"> Titul</t>
  </si>
  <si>
    <t xml:space="preserve"> Zdroj</t>
  </si>
  <si>
    <t xml:space="preserve"> Změna poměru nákladů a přínosů při zvýšení a snížení proměnných o 30 %</t>
  </si>
  <si>
    <t xml:space="preserve"> Analýza citlivosti programu pro chřipku</t>
  </si>
  <si>
    <t xml:space="preserve"> modelováno pomocí Pytonu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</si>
</sst>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0000"/>
  </numFmts>
  <fonts count="5">
    <font>
      <sz val="11.0"/>
      <color theme="1"/>
      <name val="Calibri"/>
      <scheme val="minor"/>
    </font>
    <font>
      <b/>
      <sz val="11.0"/>
      <color theme="1"/>
      <name val="Calibri"/>
    </font>
    <font>
      <color theme="1"/>
      <name val="Calibri"/>
    </font>
    <font>
      <sz val="11.0"/>
      <color rgb="FF000000"/>
      <name val="Calibri"/>
    </font>
    <font>
      <color theme="1"/>
      <name val="Calibri"/>
      <scheme val="minor"/>
    </font>
  </fonts>
  <fills count="2">
    <fill>
      <patternFill patternType="none"/>
    </fill>
    <fill>
      <patternFill patternType="lightGray"/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9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readingOrder="0" vertical="top"/>
    </xf>
    <xf borderId="1" fillId="0" fontId="1" numFmtId="0" xfId="0" applyAlignment="1" applyBorder="1" applyFont="1">
      <alignment horizontal="center" vertical="top"/>
    </xf>
    <xf borderId="0" fillId="0" fontId="2" numFmtId="0" xfId="0" applyAlignment="1" applyFont="1">
      <alignment readingOrder="0"/>
    </xf>
    <xf borderId="0" fillId="0" fontId="3" numFmtId="0" xfId="0" applyAlignment="1" applyFont="1">
      <alignment horizontal="right" readingOrder="0" shrinkToFit="0" vertical="bottom" wrapText="0"/>
    </xf>
    <xf borderId="0" fillId="0" fontId="4" numFmtId="0" xfId="0" applyAlignment="1" applyFont="1">
      <alignment readingOrder="0"/>
    </xf>
    <xf borderId="0" fillId="0" fontId="4" numFmtId="164" xfId="0" applyFont="1" applyNumberFormat="1"/>
    <xf borderId="0" fillId="0" fontId="4" numFmtId="0" xfId="0" applyFont="1"/>
    <xf borderId="0" fillId="0" fontId="2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" width="29.29"/>
    <col customWidth="1" min="3" max="3" width="37.29"/>
    <col customWidth="1" min="4" max="7" width="29.29"/>
    <col customWidth="1" min="8" max="26" width="8.7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</row>
    <row r="2">
      <c r="A2" s="3" t="s">
        <v>7</v>
      </c>
      <c r="B2" s="4">
        <v>6.515827</v>
      </c>
      <c r="C2" s="4">
        <v>6.533984</v>
      </c>
      <c r="D2" s="4">
        <v>6.552141</v>
      </c>
      <c r="E2" s="4">
        <v>-0.01816</v>
      </c>
      <c r="F2" s="4">
        <v>0.018157</v>
      </c>
      <c r="G2" s="4">
        <v>0.018157</v>
      </c>
    </row>
    <row r="3">
      <c r="A3" s="3" t="s">
        <v>8</v>
      </c>
      <c r="B3" s="4">
        <v>4.599015</v>
      </c>
      <c r="C3" s="4">
        <v>6.533984</v>
      </c>
      <c r="D3" s="4">
        <v>8.468953</v>
      </c>
      <c r="E3" s="4">
        <v>-1.93497</v>
      </c>
      <c r="F3" s="4">
        <v>1.934969</v>
      </c>
      <c r="G3" s="4">
        <v>1.934969</v>
      </c>
    </row>
    <row r="4">
      <c r="A4" s="3" t="s">
        <v>9</v>
      </c>
      <c r="B4" s="4">
        <v>4.599015</v>
      </c>
      <c r="C4" s="4">
        <v>6.533984</v>
      </c>
      <c r="D4" s="4">
        <v>8.468953</v>
      </c>
      <c r="E4" s="4">
        <v>-1.93497</v>
      </c>
      <c r="F4" s="4">
        <v>1.934969</v>
      </c>
      <c r="G4" s="4">
        <v>1.934969</v>
      </c>
    </row>
    <row r="5">
      <c r="A5" s="3" t="s">
        <v>10</v>
      </c>
      <c r="B5" s="4">
        <v>4.573789</v>
      </c>
      <c r="C5" s="4">
        <v>6.533984</v>
      </c>
      <c r="D5" s="4">
        <v>8.494179</v>
      </c>
      <c r="E5" s="4">
        <v>-1.9602</v>
      </c>
      <c r="F5" s="4">
        <v>1.960195</v>
      </c>
      <c r="G5" s="4">
        <v>1.960195</v>
      </c>
    </row>
    <row r="6">
      <c r="A6" s="3" t="s">
        <v>11</v>
      </c>
      <c r="B6" s="4">
        <v>9.334214</v>
      </c>
      <c r="C6" s="4">
        <v>6.533984</v>
      </c>
      <c r="D6" s="4">
        <v>5.026156</v>
      </c>
      <c r="E6" s="4">
        <v>2.80023</v>
      </c>
      <c r="F6" s="4">
        <v>-1.50783</v>
      </c>
      <c r="G6" s="4">
        <v>2.80023</v>
      </c>
    </row>
    <row r="11">
      <c r="A11" s="5" t="s">
        <v>12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1" max="1" width="33.14"/>
    <col customWidth="1" min="2" max="2" width="19.57"/>
    <col customWidth="1" min="3" max="3" width="22.0"/>
    <col customWidth="1" min="4" max="4" width="15.86"/>
  </cols>
  <sheetData>
    <row r="1">
      <c r="A1" s="1" t="s">
        <v>0</v>
      </c>
      <c r="B1" s="1" t="s">
        <v>13</v>
      </c>
      <c r="C1" s="1" t="s">
        <v>14</v>
      </c>
      <c r="D1" s="5" t="s">
        <v>15</v>
      </c>
      <c r="E1" s="5" t="s">
        <v>16</v>
      </c>
      <c r="F1" s="5" t="s">
        <v>17</v>
      </c>
    </row>
    <row r="2">
      <c r="A2" s="3" t="s">
        <v>7</v>
      </c>
      <c r="B2" s="3" t="s">
        <v>18</v>
      </c>
      <c r="C2" s="4">
        <v>6.515827</v>
      </c>
      <c r="D2" s="4">
        <f t="shared" ref="D2:D16" si="1">C2-6.533984</f>
        <v>-0.018157</v>
      </c>
      <c r="E2" s="6" t="str">
        <f>IFERROR(__xludf.DUMMYFUNCTION("TO_TEXT(ROUND(D2,2))"),"-0,02")</f>
        <v>-0,02</v>
      </c>
      <c r="F2" s="7" t="str">
        <f>IFERROR(__xludf.DUMMYFUNCTION("TO_TEXT(ROUND(C2,3))"),"6,516")</f>
        <v>6,516</v>
      </c>
    </row>
    <row r="3">
      <c r="A3" s="3" t="s">
        <v>8</v>
      </c>
      <c r="B3" s="3" t="s">
        <v>18</v>
      </c>
      <c r="C3" s="4">
        <v>4.599015</v>
      </c>
      <c r="D3" s="4">
        <f t="shared" si="1"/>
        <v>-1.934969</v>
      </c>
      <c r="E3" s="6" t="str">
        <f>IFERROR(__xludf.DUMMYFUNCTION("TO_TEXT(ROUND(D3,2))"),"-1,93")</f>
        <v>-1,93</v>
      </c>
      <c r="F3" s="7" t="str">
        <f>IFERROR(__xludf.DUMMYFUNCTION("TO_TEXT(ROUND(C3,3))"),"4,599")</f>
        <v>4,599</v>
      </c>
    </row>
    <row r="4">
      <c r="A4" s="3" t="s">
        <v>9</v>
      </c>
      <c r="B4" s="3" t="s">
        <v>18</v>
      </c>
      <c r="C4" s="4">
        <v>4.599015</v>
      </c>
      <c r="D4" s="4">
        <f t="shared" si="1"/>
        <v>-1.934969</v>
      </c>
      <c r="E4" s="6" t="str">
        <f>IFERROR(__xludf.DUMMYFUNCTION("TO_TEXT(ROUND(D4,2))"),"-1,93")</f>
        <v>-1,93</v>
      </c>
      <c r="F4" s="7" t="str">
        <f>IFERROR(__xludf.DUMMYFUNCTION("TO_TEXT(ROUND(C4,3))"),"4,599")</f>
        <v>4,599</v>
      </c>
    </row>
    <row r="5">
      <c r="A5" s="3" t="s">
        <v>10</v>
      </c>
      <c r="B5" s="3" t="s">
        <v>18</v>
      </c>
      <c r="C5" s="4">
        <v>4.573789</v>
      </c>
      <c r="D5" s="4">
        <f t="shared" si="1"/>
        <v>-1.960195</v>
      </c>
      <c r="E5" s="6" t="str">
        <f>IFERROR(__xludf.DUMMYFUNCTION("TO_TEXT(ROUND(D5,2))"),"-1,96")</f>
        <v>-1,96</v>
      </c>
      <c r="F5" s="7" t="str">
        <f>IFERROR(__xludf.DUMMYFUNCTION("TO_TEXT(ROUND(C5,3))"),"4,574")</f>
        <v>4,574</v>
      </c>
    </row>
    <row r="6">
      <c r="A6" s="3" t="s">
        <v>11</v>
      </c>
      <c r="B6" s="3" t="s">
        <v>18</v>
      </c>
      <c r="C6" s="4">
        <v>9.334214</v>
      </c>
      <c r="D6" s="4">
        <f t="shared" si="1"/>
        <v>2.80023</v>
      </c>
      <c r="E6" s="6" t="str">
        <f>IFERROR(__xludf.DUMMYFUNCTION("TO_TEXT(ROUND(D6,2))"),"2,8")</f>
        <v>2,8</v>
      </c>
      <c r="F6" s="7" t="str">
        <f>IFERROR(__xludf.DUMMYFUNCTION("TO_TEXT(ROUND(C6,3))"),"9,334")</f>
        <v>9,334</v>
      </c>
    </row>
    <row r="7">
      <c r="A7" s="3" t="s">
        <v>7</v>
      </c>
      <c r="B7" s="3" t="s">
        <v>19</v>
      </c>
      <c r="C7" s="4">
        <v>6.552141</v>
      </c>
      <c r="D7" s="4">
        <f t="shared" si="1"/>
        <v>0.018157</v>
      </c>
      <c r="E7" s="6" t="str">
        <f>IFERROR(__xludf.DUMMYFUNCTION("TO_TEXT(ROUND(D7,2))"),"0,02")</f>
        <v>0,02</v>
      </c>
      <c r="F7" s="7" t="str">
        <f>IFERROR(__xludf.DUMMYFUNCTION("TO_TEXT(ROUND(C7,3))"),"6,552")</f>
        <v>6,552</v>
      </c>
    </row>
    <row r="8">
      <c r="A8" s="3" t="s">
        <v>8</v>
      </c>
      <c r="B8" s="3" t="s">
        <v>19</v>
      </c>
      <c r="C8" s="4">
        <v>8.468953</v>
      </c>
      <c r="D8" s="4">
        <f t="shared" si="1"/>
        <v>1.934969</v>
      </c>
      <c r="E8" s="6" t="str">
        <f>IFERROR(__xludf.DUMMYFUNCTION("TO_TEXT(ROUND(D8,2))"),"1,93")</f>
        <v>1,93</v>
      </c>
      <c r="F8" s="7" t="str">
        <f>IFERROR(__xludf.DUMMYFUNCTION("TO_TEXT(ROUND(C8,3))"),"8,469")</f>
        <v>8,469</v>
      </c>
    </row>
    <row r="9">
      <c r="A9" s="3" t="s">
        <v>9</v>
      </c>
      <c r="B9" s="3" t="s">
        <v>19</v>
      </c>
      <c r="C9" s="4">
        <v>8.468953</v>
      </c>
      <c r="D9" s="4">
        <f t="shared" si="1"/>
        <v>1.934969</v>
      </c>
      <c r="E9" s="6" t="str">
        <f>IFERROR(__xludf.DUMMYFUNCTION("TO_TEXT(ROUND(D9,2))"),"1,93")</f>
        <v>1,93</v>
      </c>
      <c r="F9" s="7" t="str">
        <f>IFERROR(__xludf.DUMMYFUNCTION("TO_TEXT(ROUND(C9,3))"),"8,469")</f>
        <v>8,469</v>
      </c>
    </row>
    <row r="10">
      <c r="A10" s="3" t="s">
        <v>10</v>
      </c>
      <c r="B10" s="3" t="s">
        <v>19</v>
      </c>
      <c r="C10" s="4">
        <v>8.494179</v>
      </c>
      <c r="D10" s="4">
        <f t="shared" si="1"/>
        <v>1.960195</v>
      </c>
      <c r="E10" s="6" t="str">
        <f>IFERROR(__xludf.DUMMYFUNCTION("TO_TEXT(ROUND(D10,2))"),"1,96")</f>
        <v>1,96</v>
      </c>
      <c r="F10" s="7" t="str">
        <f>IFERROR(__xludf.DUMMYFUNCTION("TO_TEXT(ROUND(C10,3))"),"8,494")</f>
        <v>8,494</v>
      </c>
    </row>
    <row r="11">
      <c r="A11" s="3" t="s">
        <v>11</v>
      </c>
      <c r="B11" s="3" t="s">
        <v>19</v>
      </c>
      <c r="C11" s="4">
        <v>5.026156</v>
      </c>
      <c r="D11" s="4">
        <f t="shared" si="1"/>
        <v>-1.507828</v>
      </c>
      <c r="E11" s="6" t="str">
        <f>IFERROR(__xludf.DUMMYFUNCTION("TO_TEXT(ROUND(D11,2))"),"-1,51")</f>
        <v>-1,51</v>
      </c>
      <c r="F11" s="7" t="str">
        <f>IFERROR(__xludf.DUMMYFUNCTION("TO_TEXT(ROUND(C11,3))"),"5,026")</f>
        <v>5,026</v>
      </c>
    </row>
    <row r="12">
      <c r="A12" s="3" t="s">
        <v>7</v>
      </c>
      <c r="B12" s="5" t="s">
        <v>20</v>
      </c>
      <c r="C12" s="4">
        <v>6.533984</v>
      </c>
      <c r="D12" s="4">
        <f t="shared" si="1"/>
        <v>0</v>
      </c>
      <c r="E12" s="6" t="str">
        <f>IFERROR(__xludf.DUMMYFUNCTION("TO_TEXT(ROUND(D12,2))"),"0")</f>
        <v>0</v>
      </c>
      <c r="F12" s="7" t="str">
        <f>IFERROR(__xludf.DUMMYFUNCTION("TO_TEXT(ROUND(C12,3))"),"6,534")</f>
        <v>6,534</v>
      </c>
    </row>
    <row r="13">
      <c r="A13" s="3" t="s">
        <v>8</v>
      </c>
      <c r="B13" s="5" t="s">
        <v>20</v>
      </c>
      <c r="C13" s="4">
        <v>6.533984</v>
      </c>
      <c r="D13" s="4">
        <f t="shared" si="1"/>
        <v>0</v>
      </c>
      <c r="E13" s="6" t="str">
        <f>IFERROR(__xludf.DUMMYFUNCTION("TO_TEXT(ROUND(D13,2))"),"0")</f>
        <v>0</v>
      </c>
      <c r="F13" s="7" t="str">
        <f>IFERROR(__xludf.DUMMYFUNCTION("TO_TEXT(ROUND(C13,3))"),"6,534")</f>
        <v>6,534</v>
      </c>
    </row>
    <row r="14">
      <c r="A14" s="3" t="s">
        <v>9</v>
      </c>
      <c r="B14" s="5" t="s">
        <v>20</v>
      </c>
      <c r="C14" s="4">
        <v>6.533984</v>
      </c>
      <c r="D14" s="4">
        <f t="shared" si="1"/>
        <v>0</v>
      </c>
      <c r="E14" s="6" t="str">
        <f>IFERROR(__xludf.DUMMYFUNCTION("TO_TEXT(ROUND(D14,2))"),"0")</f>
        <v>0</v>
      </c>
      <c r="F14" s="7" t="str">
        <f>IFERROR(__xludf.DUMMYFUNCTION("TO_TEXT(ROUND(C14,3))"),"6,534")</f>
        <v>6,534</v>
      </c>
    </row>
    <row r="15">
      <c r="A15" s="3" t="s">
        <v>10</v>
      </c>
      <c r="B15" s="5" t="s">
        <v>20</v>
      </c>
      <c r="C15" s="4">
        <v>6.533984</v>
      </c>
      <c r="D15" s="4">
        <f t="shared" si="1"/>
        <v>0</v>
      </c>
      <c r="E15" s="6" t="str">
        <f>IFERROR(__xludf.DUMMYFUNCTION("TO_TEXT(ROUND(D15,2))"),"0")</f>
        <v>0</v>
      </c>
      <c r="F15" s="7" t="str">
        <f>IFERROR(__xludf.DUMMYFUNCTION("TO_TEXT(ROUND(C15,3))"),"6,534")</f>
        <v>6,534</v>
      </c>
    </row>
    <row r="16">
      <c r="A16" s="3" t="s">
        <v>11</v>
      </c>
      <c r="B16" s="5" t="s">
        <v>20</v>
      </c>
      <c r="C16" s="4">
        <v>6.533984</v>
      </c>
      <c r="D16" s="4">
        <f t="shared" si="1"/>
        <v>0</v>
      </c>
      <c r="E16" s="6" t="str">
        <f>IFERROR(__xludf.DUMMYFUNCTION("TO_TEXT(ROUND(D16,2))"),"0")</f>
        <v>0</v>
      </c>
      <c r="F16" s="7" t="str">
        <f>IFERROR(__xludf.DUMMYFUNCTION("TO_TEXT(ROUND(C16,3))"),"6,534")</f>
        <v>6,534</v>
      </c>
    </row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sheetData>
    <row r="1">
      <c r="A1" s="8" t="s">
        <v>21</v>
      </c>
      <c r="B1" s="8" t="s">
        <v>22</v>
      </c>
      <c r="C1" s="8" t="s">
        <v>23</v>
      </c>
    </row>
    <row r="2">
      <c r="A2" s="8" t="s">
        <v>24</v>
      </c>
      <c r="B2" s="8" t="s">
        <v>25</v>
      </c>
      <c r="C2" s="8" t="s">
        <v>26</v>
      </c>
    </row>
  </sheetData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2025-06-10T18:58:28Z</dcterms:created>
</cp:coreProperties>
</file>